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7400" windowHeight="130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<sst xmlns="http://schemas.openxmlformats.org/spreadsheetml/2006/main" count="199" uniqueCount="164">
  <si>
    <t>ОТЧЕТ</t>
  </si>
  <si>
    <t xml:space="preserve">о выполнении управляющей организацией договора управления </t>
  </si>
  <si>
    <t xml:space="preserve">многоквартирным домом № 58 по улице Октябрьская </t>
  </si>
  <si>
    <t>Общая площадь МКД -</t>
  </si>
  <si>
    <t>кв.м</t>
  </si>
  <si>
    <t>Кол-во этажей -</t>
  </si>
  <si>
    <t>Кол-во подъездов-</t>
  </si>
  <si>
    <t>Кол-во квартир-</t>
  </si>
  <si>
    <t>I. Оказание коммунальных услуг</t>
  </si>
  <si>
    <t>Виды оказанных коммунальных услуг</t>
  </si>
  <si>
    <t>Объем представленных коммунальных услуг</t>
  </si>
  <si>
    <t>Сумма начисленная за коммунальную услугу, руб</t>
  </si>
  <si>
    <t>Сумма снижения по различным причинам, руб</t>
  </si>
  <si>
    <t>Итого оплачено, руб</t>
  </si>
  <si>
    <t>Электроснабжение,кВт</t>
  </si>
  <si>
    <t>Теплоснабжение, Гкал</t>
  </si>
  <si>
    <t>Подогрев воды,Гкал</t>
  </si>
  <si>
    <t>ИТОГО</t>
  </si>
  <si>
    <t xml:space="preserve"> </t>
  </si>
  <si>
    <t>II. Работы (услуги) по содержанию общего имущества многоквартирного дома</t>
  </si>
  <si>
    <t>руб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</si>
  <si>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</si>
  <si>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</si>
  <si>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</si>
  <si>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</si>
  <si>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</si>
  <si>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</si>
  <si>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</si>
  <si>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систем вентиляции</t>
  </si>
  <si>
    <t>2 раза в год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</si>
  <si>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</si>
  <si>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</si>
  <si>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</si>
  <si>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</si>
  <si>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</si>
  <si>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</si>
  <si>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ежедневно</t>
  </si>
  <si>
    <t>Вывоз твердых бытовых отходов</t>
  </si>
  <si>
    <t>1 раз в месяц</t>
  </si>
  <si>
    <t>ИТОГО по содержанию общего имущества дома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</si>
  <si>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</si>
  <si>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</si>
  <si>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</si>
  <si>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>январь - декабь</t>
  </si>
  <si>
    <t>май</t>
  </si>
  <si>
    <t>ИТОГО по текущему ремонту общего имущества дома</t>
  </si>
  <si>
    <t>май-август</t>
  </si>
  <si>
    <t xml:space="preserve">январь-декабрь </t>
  </si>
  <si>
    <t>апрель-сентябрь</t>
  </si>
  <si>
    <t>ноябрь</t>
  </si>
  <si>
    <t>в том числе</t>
  </si>
  <si>
    <t>жилые помещения</t>
  </si>
  <si>
    <t>нежилые помещения</t>
  </si>
  <si>
    <t>Площадь межквартирных лестничных площадок, лестниц-</t>
  </si>
  <si>
    <t>Площадь подвалов-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</si>
  <si>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</si>
  <si>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</si>
  <si>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</si>
  <si>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</si>
  <si>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</si>
  <si>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общедомовый прибор учета тепловой энергии</t>
  </si>
  <si>
    <t>общедомовый прибор учета холодного водоснабжения</t>
  </si>
  <si>
    <t>общедомовый прибор учета горячего водоснабжения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</si>
  <si>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</si>
  <si>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</si>
  <si>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</si>
  <si>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</si>
  <si>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</si>
  <si>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Холодное водоснабжение</t>
  </si>
  <si>
    <t>Горячее водоснабжение</t>
  </si>
  <si>
    <t>Договор управления МКД:</t>
  </si>
  <si>
    <t>от 15.10.2010г.</t>
  </si>
  <si>
    <t>Плата за содержание и текущий ремонт общего имущества дома составила по МКД:</t>
  </si>
  <si>
    <t>руб с 1 кв.м общей площади</t>
  </si>
  <si>
    <t>III. Работы (услуги) по текущему ремонту общего имущества многоквартирного дома</t>
  </si>
  <si>
    <t>VI.  Финансовый результат по многоквартирному дому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</si>
  <si>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</si>
  <si>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</si>
  <si>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</si>
  <si>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</si>
  <si>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</si>
  <si>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</si>
  <si>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1) по внутридомовым инженерным сетям</t>
  </si>
  <si>
    <t>Осмотр, установление причины и устранение ее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</si>
  <si>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</si>
  <si>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</si>
  <si>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</si>
  <si>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</si>
  <si>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>Проведение общего собрания собственников</t>
  </si>
  <si>
    <t xml:space="preserve">Заявления </t>
  </si>
  <si>
    <t>1)  на перерасчет коммунальных услуг при временном отсутствии</t>
  </si>
  <si>
    <t>Формирование и направление данных в ОГУП "ТТЭР"</t>
  </si>
  <si>
    <t>2) выдача списков собственников дома для проведения общего собрания, договора управления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</si>
  <si>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</si>
  <si>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>3) установка и опломбирование индивидуальных приборов учета</t>
  </si>
  <si>
    <t xml:space="preserve"> Установка и опломбирование индивидуальных приборов учета</t>
  </si>
  <si>
    <t>4) пояснение произведенных расчетов за коммунальные услуги</t>
  </si>
  <si>
    <t>Пояснение произведенных расчетов за коммунальные услуги со ссылкой на действующее законодательство</t>
  </si>
  <si>
    <t>5) рестукторизация задолженности</t>
  </si>
  <si>
    <t>Оформление реструкторизации задолженности</t>
  </si>
  <si>
    <t>6) представление отчетов УО по дому, планов работ, стоимость работ</t>
  </si>
  <si>
    <t>Представление отчетов УО по дому, планов работ, стоимость работ</t>
  </si>
  <si>
    <t>7) внесение изменений в лицевые счета</t>
  </si>
  <si>
    <t>8) прочие</t>
  </si>
  <si>
    <t>VII. Работа управляющей организации с письменными обращениями собственников.</t>
  </si>
  <si>
    <t>январь-декабрь</t>
  </si>
  <si>
    <t>Управление МКД</t>
  </si>
  <si>
    <t>05.02.2012 г.</t>
  </si>
  <si>
    <t>12.06.2008 г.</t>
  </si>
  <si>
    <t>15.08.2009 г.</t>
  </si>
  <si>
    <t xml:space="preserve">Оплачено жителями за содержание и текущий ремонт общего имущества </t>
  </si>
  <si>
    <t>октябрь</t>
  </si>
  <si>
    <t xml:space="preserve">Пуско-наладочные работы по запуску отопления </t>
  </si>
  <si>
    <t>Прочистка канализации на выходе от лежака ф110мм. к приёмным колодцам колодцам,</t>
  </si>
  <si>
    <t>Привоз песка</t>
  </si>
  <si>
    <t>Покос травы</t>
  </si>
  <si>
    <t>за период с 01.01.2014 г. по 31.12.2014 г.</t>
  </si>
  <si>
    <t>Итого начислено за 2014 год по содержанию и текущему ремонту общего имущества</t>
  </si>
  <si>
    <t>Справочно: Задолженность жителей за 2014 год по коммунальным услугам</t>
  </si>
  <si>
    <t>Установка двери выхода на крышу в первом подъезде</t>
  </si>
  <si>
    <t>март</t>
  </si>
  <si>
    <t>Отладка системы ГВС после прекращения подачи теплоносителя</t>
  </si>
  <si>
    <t>Замена индивидуального электросчетчика</t>
  </si>
  <si>
    <t>апрель</t>
  </si>
  <si>
    <t>Оборудование детской площадки /песочница/</t>
  </si>
  <si>
    <t>Ремонт межпанельных швов 148м</t>
  </si>
  <si>
    <t>сентябрь</t>
  </si>
  <si>
    <t>Ремонт выпусков ливневой канализации</t>
  </si>
  <si>
    <t>Работа с собственниками по задолжности платежей</t>
  </si>
  <si>
    <t>Установка крана спускника на трубопроводе отопления на вводе</t>
  </si>
  <si>
    <t>май, июль,декабрь</t>
  </si>
  <si>
    <t>Прочистка лежака канализации в подвале, стояков ф100мм</t>
  </si>
  <si>
    <t>Опломбирование счетчиков  воды, эл.счетчиков после замены</t>
  </si>
  <si>
    <t>апрель, сентябрь</t>
  </si>
  <si>
    <t>Остекление окон на лестничных площадок</t>
  </si>
  <si>
    <t>Проверка электросчетчиков в ЩЭ, контрольное снятие показаний эл.счетчиков</t>
  </si>
  <si>
    <t>Заделка проемов в цоколе здания со стороны подвала</t>
  </si>
  <si>
    <t>Замена стояка канализации /кв46/</t>
  </si>
  <si>
    <t>Монтаж датчиков движения на лестничных клетках</t>
  </si>
  <si>
    <t>июль,октябрь,ноябрь</t>
  </si>
  <si>
    <t>декабрь</t>
  </si>
  <si>
    <t>июль, декабрь</t>
  </si>
  <si>
    <t xml:space="preserve">по мере накопления </t>
  </si>
  <si>
    <t>Услуги ОГУП "ТТЭР"</t>
  </si>
  <si>
    <t>Услуги банка</t>
  </si>
  <si>
    <t>Проверка и ремонт, обслуживание коллективных приборов учета</t>
  </si>
  <si>
    <t>апрель,август</t>
  </si>
  <si>
    <t>Ремонт канализации: замена чугунных труб на трубы ПВХ ф110мм =70,4м</t>
  </si>
  <si>
    <t>Слив теплоносителя и повторное заполнение системы отопления  второго подъезда</t>
  </si>
  <si>
    <t>Замена  установочных изделий /эл. патронов, выключателей, светильников/  в МОП</t>
  </si>
  <si>
    <t>Ревизия и ремонт этажных эл.щитов (27шт), с заменой пакетных и автоматических выключателей в части ЭЩ</t>
  </si>
  <si>
    <t>Смена энергосберегающих ламп, ламп накаливания  в МОП (42шт)</t>
  </si>
  <si>
    <t>Монтаж металлического ограждения газонов внутридворовой территории</t>
  </si>
  <si>
    <t>Перекрытие стояков ГВ,ХВ для ремонтных работ в квартирах со слитием воды</t>
  </si>
  <si>
    <t>Задолженность на 31.12.14год, руб</t>
  </si>
  <si>
    <t>с 1 января 2014г -</t>
  </si>
  <si>
    <t>с 1 августа 2014г -</t>
  </si>
  <si>
    <t>Задолженность по услуге "Содержание и текущий ремонт общедомового имущества" по итогу 2013 года</t>
  </si>
  <si>
    <t>Затраты по статье "Содержание и текущий ремонт" в 2014г.составили</t>
  </si>
  <si>
    <t>Затраты по статье "Содержание и текущий ремонт" в 2014г. с учетом задолженности за 2013 год составили</t>
  </si>
  <si>
    <t xml:space="preserve">Опиловка тополей </t>
  </si>
  <si>
    <r>
      <t>Хол.водоснабжение,м</t>
    </r>
    <r>
      <rPr>
        <vertAlign val="superscript"/>
        <sz val="10"/>
        <rFont val="Times New Roman"/>
        <family val="1"/>
      </rPr>
      <t>3</t>
    </r>
  </si>
  <si>
    <r>
      <t>Водоотведение,м</t>
    </r>
    <r>
      <rPr>
        <vertAlign val="superscript"/>
        <sz val="10"/>
        <rFont val="Times New Roman"/>
        <family val="1"/>
      </rPr>
      <t>3</t>
    </r>
  </si>
  <si>
    <t>Финансовый результат за 2014 год по услуге "содержание и текущий ремонт"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</si>
</sst>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_ ;\-#,##0.00\ "/>
  </numFmts>
  <fonts count="51">
    <font>
      <sz val="10"/>
      <name val="Arial Cyr"/>
      <family val="0"/>
    </font>
    <font>
      <sz val="12"/>
      <color indexed="8"/>
      <name val="Times New Roman"/>
      <family val="1"/>
    </font>
    <font>
      <sz val="8"/>
      <name val="Arial Cyr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7"/>
      <name val="Times New Roman"/>
      <family val="1"/>
    </font>
    <font>
      <b/>
      <sz val="10"/>
      <color indexed="4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B0F0"/>
      <name val="Times New Roman"/>
      <family val="1"/>
    </font>
    <font>
      <sz val="11"/>
      <color rgb="FF00B05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 horizontal="right"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Alignment="1">
      <alignment/>
    </xf>
    <xf numFmtId="4" fontId="6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/>
    </xf>
    <xf numFmtId="1" fontId="11" fillId="0" borderId="10" xfId="0" applyNumberFormat="1" applyFont="1" applyBorder="1" applyAlignment="1">
      <alignment/>
    </xf>
    <xf numFmtId="3" fontId="11" fillId="0" borderId="10" xfId="0" applyNumberFormat="1" applyFont="1" applyBorder="1" applyAlignment="1">
      <alignment/>
    </xf>
    <xf numFmtId="4" fontId="11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4" fontId="11" fillId="0" borderId="11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10" xfId="0" applyFont="1" applyBorder="1" applyAlignment="1">
      <alignment horizontal="left"/>
    </xf>
    <xf numFmtId="173" fontId="6" fillId="0" borderId="10" xfId="0" applyNumberFormat="1" applyFont="1" applyBorder="1" applyAlignment="1">
      <alignment horizontal="right"/>
    </xf>
    <xf numFmtId="4" fontId="9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11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4" fontId="49" fillId="0" borderId="0" xfId="0" applyNumberFormat="1" applyFont="1" applyBorder="1" applyAlignment="1">
      <alignment horizontal="left"/>
    </xf>
    <xf numFmtId="4" fontId="3" fillId="0" borderId="0" xfId="0" applyNumberFormat="1" applyFont="1" applyBorder="1" applyAlignment="1">
      <alignment horizontal="center"/>
    </xf>
    <xf numFmtId="0" fontId="5" fillId="0" borderId="13" xfId="0" applyFont="1" applyBorder="1" applyAlignment="1">
      <alignment horizontal="left" wrapText="1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4" fontId="6" fillId="0" borderId="10" xfId="0" applyNumberFormat="1" applyFont="1" applyBorder="1" applyAlignment="1">
      <alignment horizontal="right"/>
    </xf>
    <xf numFmtId="4" fontId="50" fillId="0" borderId="0" xfId="0" applyNumberFormat="1" applyFont="1" applyBorder="1" applyAlignment="1">
      <alignment horizontal="center" vertical="center" wrapText="1"/>
    </xf>
    <xf numFmtId="0" fontId="10" fillId="0" borderId="13" xfId="0" applyFont="1" applyBorder="1" applyAlignment="1">
      <alignment horizontal="left" vertical="center" wrapText="1"/>
    </xf>
    <xf numFmtId="0" fontId="10" fillId="0" borderId="18" xfId="0" applyFont="1" applyBorder="1" applyAlignment="1" quotePrefix="1">
      <alignment horizontal="left" vertical="center" wrapText="1"/>
    </xf>
    <xf numFmtId="0" fontId="10" fillId="0" borderId="10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0" xfId="0" applyFont="1" applyBorder="1" applyAlignment="1" quotePrefix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18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5" fillId="0" borderId="14" xfId="0" applyFont="1" applyBorder="1" applyAlignment="1">
      <alignment horizontal="left"/>
    </xf>
    <xf numFmtId="4" fontId="9" fillId="0" borderId="13" xfId="0" applyNumberFormat="1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10" fillId="0" borderId="13" xfId="0" applyNumberFormat="1" applyFont="1" applyBorder="1" applyAlignment="1">
      <alignment horizontal="center" vertical="center" wrapText="1"/>
    </xf>
    <xf numFmtId="4" fontId="10" fillId="0" borderId="18" xfId="0" applyNumberFormat="1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8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3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5" fillId="0" borderId="18" xfId="0" applyFont="1" applyBorder="1" applyAlignment="1">
      <alignment horizontal="left" wrapText="1"/>
    </xf>
    <xf numFmtId="0" fontId="9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>
      <alignment horizontal="center"/>
    </xf>
    <xf numFmtId="1" fontId="5" fillId="0" borderId="18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zoomScalePageLayoutView="0" workbookViewId="0" topLeftCell="A89">
      <selection activeCell="A105" sqref="A105:E105"/>
    </sheetView>
  </sheetViews>
  <sheetFormatPr defaultColWidth="9.00390625" defaultRowHeight="12.75"/>
  <cols>
    <col min="1" max="1" width="20.125" style="0" customWidth="1"/>
    <col min="2" max="3" width="20.625" style="0" customWidth="1"/>
    <col min="4" max="4" width="14.125" style="0" customWidth="1"/>
    <col min="5" max="5" width="13.00390625" style="0" customWidth="1"/>
    <col min="6" max="6" width="14.00390625" style="0" customWidth="1"/>
    <col min="7" max="7" width="13.875" style="0" customWidth="1"/>
    <col min="8" max="8" width="26.375" style="0" customWidth="1"/>
    <col min="13" max="13" width="22.00390625" style="0" customWidth="1"/>
  </cols>
  <sheetData>
    <row r="1" spans="1:7" ht="15.75">
      <c r="A1" s="78" t="s">
        <v>0</v>
      </c>
      <c r="B1" s="78"/>
      <c r="C1" s="78"/>
      <c r="D1" s="78"/>
      <c r="E1" s="78"/>
      <c r="F1" s="78"/>
      <c r="G1" s="78"/>
    </row>
    <row r="2" spans="1:7" ht="15.75">
      <c r="A2" s="78" t="s">
        <v>1</v>
      </c>
      <c r="B2" s="78"/>
      <c r="C2" s="78"/>
      <c r="D2" s="78"/>
      <c r="E2" s="78"/>
      <c r="F2" s="78"/>
      <c r="G2" s="78"/>
    </row>
    <row r="3" spans="1:7" ht="15.75">
      <c r="A3" s="78" t="s">
        <v>2</v>
      </c>
      <c r="B3" s="78"/>
      <c r="C3" s="78"/>
      <c r="D3" s="78"/>
      <c r="E3" s="78"/>
      <c r="F3" s="78"/>
      <c r="G3" s="78"/>
    </row>
    <row r="4" spans="1:7" ht="15.75">
      <c r="A4" s="78" t="s">
        <v>116</v>
      </c>
      <c r="B4" s="78"/>
      <c r="C4" s="78"/>
      <c r="D4" s="78"/>
      <c r="E4" s="78"/>
      <c r="F4" s="78"/>
      <c r="G4" s="78"/>
    </row>
    <row r="5" spans="1:7" ht="15.75">
      <c r="A5" s="1"/>
      <c r="B5" s="1"/>
      <c r="C5" s="1"/>
      <c r="D5" s="1"/>
      <c r="E5" s="1"/>
      <c r="F5" s="1"/>
      <c r="G5" s="1"/>
    </row>
    <row r="6" spans="1:7" ht="15.75">
      <c r="A6" s="1" t="s">
        <v>3</v>
      </c>
      <c r="B6" s="1"/>
      <c r="C6" s="2">
        <v>5859.7</v>
      </c>
      <c r="D6" s="1" t="s">
        <v>4</v>
      </c>
      <c r="E6" s="1"/>
      <c r="F6" s="1"/>
      <c r="G6" s="1"/>
    </row>
    <row r="7" spans="1:7" ht="15.75">
      <c r="A7" s="1" t="s">
        <v>50</v>
      </c>
      <c r="B7" s="1" t="s">
        <v>51</v>
      </c>
      <c r="C7" s="2"/>
      <c r="D7" s="1">
        <v>5859.7</v>
      </c>
      <c r="E7" s="1" t="s">
        <v>4</v>
      </c>
      <c r="F7" s="1"/>
      <c r="G7" s="1"/>
    </row>
    <row r="8" spans="1:7" ht="15.75">
      <c r="A8" s="1"/>
      <c r="B8" s="1" t="s">
        <v>52</v>
      </c>
      <c r="C8" s="2"/>
      <c r="D8" s="1">
        <v>0</v>
      </c>
      <c r="E8" s="1" t="s">
        <v>4</v>
      </c>
      <c r="F8" s="1"/>
      <c r="G8" s="1"/>
    </row>
    <row r="9" spans="1:7" ht="15.75">
      <c r="A9" s="1"/>
      <c r="B9" s="1"/>
      <c r="C9" s="2"/>
      <c r="D9" s="1"/>
      <c r="E9" s="1"/>
      <c r="F9" s="1"/>
      <c r="G9" s="1"/>
    </row>
    <row r="10" spans="1:7" ht="15.75">
      <c r="A10" s="1" t="s">
        <v>5</v>
      </c>
      <c r="B10" s="1">
        <v>9</v>
      </c>
      <c r="C10" s="1"/>
      <c r="D10" s="1"/>
      <c r="E10" s="1"/>
      <c r="F10" s="1"/>
      <c r="G10" s="1"/>
    </row>
    <row r="11" spans="1:7" ht="15.75">
      <c r="A11" s="1" t="s">
        <v>6</v>
      </c>
      <c r="B11" s="1">
        <v>3</v>
      </c>
      <c r="C11" s="1"/>
      <c r="D11" s="1"/>
      <c r="E11" s="1"/>
      <c r="F11" s="1"/>
      <c r="G11" s="1"/>
    </row>
    <row r="12" spans="1:7" ht="15.75">
      <c r="A12" s="1" t="s">
        <v>7</v>
      </c>
      <c r="B12" s="1">
        <v>108</v>
      </c>
      <c r="C12" s="1"/>
      <c r="D12" s="1"/>
      <c r="E12" s="1"/>
      <c r="F12" s="1"/>
      <c r="G12" s="1"/>
    </row>
    <row r="13" spans="1:7" ht="15.75">
      <c r="A13" s="1"/>
      <c r="B13" s="1"/>
      <c r="C13" s="1"/>
      <c r="D13" s="1"/>
      <c r="E13" s="1"/>
      <c r="F13" s="1"/>
      <c r="G13" s="1"/>
    </row>
    <row r="14" spans="1:7" ht="15.75">
      <c r="A14" s="1" t="s">
        <v>53</v>
      </c>
      <c r="B14" s="1"/>
      <c r="C14" s="1"/>
      <c r="D14" s="1"/>
      <c r="E14" s="1">
        <v>796</v>
      </c>
      <c r="F14" s="1" t="s">
        <v>4</v>
      </c>
      <c r="G14" s="1"/>
    </row>
    <row r="15" spans="1:7" ht="15.75">
      <c r="A15" s="1" t="s">
        <v>54</v>
      </c>
      <c r="B15" s="1">
        <v>923.6</v>
      </c>
      <c r="C15" s="1" t="s">
        <v>4</v>
      </c>
      <c r="D15" s="1"/>
      <c r="E15" s="1"/>
      <c r="F15" s="1"/>
      <c r="G15" s="1"/>
    </row>
    <row r="16" spans="1:7" ht="15.75">
      <c r="A16" s="1" t="s">
        <v>55</v>
      </c>
      <c r="B16" s="1"/>
      <c r="C16" s="1"/>
      <c r="D16" s="1">
        <v>2900</v>
      </c>
      <c r="E16" s="1" t="s">
        <v>4</v>
      </c>
      <c r="F16" s="1"/>
      <c r="G16" s="1"/>
    </row>
    <row r="17" spans="1:7" ht="15.75">
      <c r="A17" s="1"/>
      <c r="B17" s="1"/>
      <c r="C17" s="1"/>
      <c r="D17" s="1"/>
      <c r="E17" s="1"/>
      <c r="F17" s="1"/>
      <c r="G17" s="1"/>
    </row>
    <row r="18" spans="1:7" ht="15.75">
      <c r="A18" s="1" t="s">
        <v>56</v>
      </c>
      <c r="B18" s="1"/>
      <c r="C18" s="1"/>
      <c r="D18" s="1"/>
      <c r="E18" s="1"/>
      <c r="F18" s="1"/>
      <c r="G18" s="1"/>
    </row>
    <row r="19" spans="1:7" ht="15.75">
      <c r="A19" s="65" t="s">
        <v>57</v>
      </c>
      <c r="B19" s="65"/>
      <c r="C19" s="65"/>
      <c r="D19" s="65"/>
      <c r="E19" s="65" t="s">
        <v>58</v>
      </c>
      <c r="F19" s="65"/>
      <c r="G19" s="1"/>
    </row>
    <row r="20" spans="1:7" ht="15.75">
      <c r="A20" s="68" t="s">
        <v>59</v>
      </c>
      <c r="B20" s="68"/>
      <c r="C20" s="68"/>
      <c r="D20" s="68"/>
      <c r="E20" s="65" t="s">
        <v>107</v>
      </c>
      <c r="F20" s="65"/>
      <c r="G20" s="1"/>
    </row>
    <row r="21" spans="1:7" ht="15.75">
      <c r="A21" s="68" t="s">
        <v>60</v>
      </c>
      <c r="B21" s="68"/>
      <c r="C21" s="68"/>
      <c r="D21" s="68"/>
      <c r="E21" s="65" t="s">
        <v>108</v>
      </c>
      <c r="F21" s="65"/>
      <c r="G21" s="1"/>
    </row>
    <row r="22" spans="1:7" ht="15.75">
      <c r="A22" s="68" t="s">
        <v>61</v>
      </c>
      <c r="B22" s="68"/>
      <c r="C22" s="68"/>
      <c r="D22" s="68"/>
      <c r="E22" s="65" t="s">
        <v>109</v>
      </c>
      <c r="F22" s="65"/>
      <c r="G22" s="1"/>
    </row>
    <row r="23" spans="1:7" ht="15.75">
      <c r="A23" s="68" t="s">
        <v>62</v>
      </c>
      <c r="B23" s="68"/>
      <c r="C23" s="68"/>
      <c r="D23" s="68"/>
      <c r="E23" s="65" t="s">
        <v>109</v>
      </c>
      <c r="F23" s="65"/>
      <c r="G23" s="1"/>
    </row>
    <row r="24" spans="1:7" ht="15.75">
      <c r="A24" s="1"/>
      <c r="B24" s="1"/>
      <c r="C24" s="1"/>
      <c r="D24" s="1"/>
      <c r="E24" s="1"/>
      <c r="F24" s="1"/>
      <c r="G24" s="1"/>
    </row>
    <row r="25" spans="1:7" ht="15.75">
      <c r="A25" s="1" t="s">
        <v>63</v>
      </c>
      <c r="B25" s="1"/>
      <c r="C25" s="1"/>
      <c r="D25" s="1"/>
      <c r="E25" s="1"/>
      <c r="F25" s="1"/>
      <c r="G25" s="1"/>
    </row>
    <row r="26" spans="1:7" ht="15.75">
      <c r="A26" s="69" t="s">
        <v>64</v>
      </c>
      <c r="B26" s="69"/>
      <c r="C26" s="69" t="s">
        <v>65</v>
      </c>
      <c r="D26" s="69"/>
      <c r="E26" s="69" t="s">
        <v>66</v>
      </c>
      <c r="F26" s="69"/>
      <c r="G26" s="1"/>
    </row>
    <row r="27" spans="1:7" ht="15.75">
      <c r="A27" s="7" t="s">
        <v>67</v>
      </c>
      <c r="B27" s="7"/>
      <c r="C27" s="65">
        <v>107</v>
      </c>
      <c r="D27" s="65"/>
      <c r="E27" s="65">
        <v>108</v>
      </c>
      <c r="F27" s="65"/>
      <c r="G27" s="1"/>
    </row>
    <row r="28" spans="1:7" ht="15.75">
      <c r="A28" s="7" t="s">
        <v>68</v>
      </c>
      <c r="B28" s="7"/>
      <c r="C28" s="65">
        <v>138</v>
      </c>
      <c r="D28" s="65"/>
      <c r="E28" s="65">
        <v>158</v>
      </c>
      <c r="F28" s="65"/>
      <c r="G28" s="1"/>
    </row>
    <row r="29" spans="1:7" ht="15.75">
      <c r="A29" s="7" t="s">
        <v>69</v>
      </c>
      <c r="B29" s="7"/>
      <c r="C29" s="65">
        <v>138</v>
      </c>
      <c r="D29" s="65"/>
      <c r="E29" s="65">
        <v>148</v>
      </c>
      <c r="F29" s="65"/>
      <c r="G29" s="1"/>
    </row>
    <row r="30" spans="1:7" ht="15.75">
      <c r="A30" s="1"/>
      <c r="B30" s="1"/>
      <c r="C30" s="1"/>
      <c r="D30" s="1"/>
      <c r="E30" s="1"/>
      <c r="F30" s="1"/>
      <c r="G30" s="1"/>
    </row>
    <row r="31" spans="1:7" ht="15.75">
      <c r="A31" s="1" t="s">
        <v>70</v>
      </c>
      <c r="B31" s="1"/>
      <c r="C31" s="1" t="s">
        <v>71</v>
      </c>
      <c r="D31" s="1"/>
      <c r="E31" s="1"/>
      <c r="F31" s="1"/>
      <c r="G31" s="1"/>
    </row>
    <row r="32" spans="1:7" ht="15.75">
      <c r="A32" s="1"/>
      <c r="B32" s="1"/>
      <c r="C32" s="1"/>
      <c r="D32" s="1"/>
      <c r="E32" s="1"/>
      <c r="F32" s="1"/>
      <c r="G32" s="1"/>
    </row>
    <row r="33" spans="1:7" ht="15.75">
      <c r="A33" s="1" t="s">
        <v>72</v>
      </c>
      <c r="B33" s="1"/>
      <c r="C33" s="1"/>
      <c r="D33" s="1"/>
      <c r="E33" s="1"/>
      <c r="F33" s="1"/>
      <c r="G33" s="1"/>
    </row>
    <row r="34" spans="1:7" ht="15.75">
      <c r="A34" s="1"/>
      <c r="B34" s="1" t="s">
        <v>155</v>
      </c>
      <c r="C34" s="1"/>
      <c r="D34" s="11">
        <v>16.81</v>
      </c>
      <c r="E34" s="1" t="s">
        <v>73</v>
      </c>
      <c r="F34" s="1"/>
      <c r="G34" s="1"/>
    </row>
    <row r="35" spans="1:7" ht="15.75">
      <c r="A35" s="1"/>
      <c r="B35" s="1" t="s">
        <v>156</v>
      </c>
      <c r="C35" s="1"/>
      <c r="D35" s="11">
        <v>15.54</v>
      </c>
      <c r="E35" s="1" t="s">
        <v>73</v>
      </c>
      <c r="F35" s="1"/>
      <c r="G35" s="1"/>
    </row>
    <row r="36" spans="1:7" ht="15.75">
      <c r="A36" s="1"/>
      <c r="B36" s="1"/>
      <c r="C36" s="1"/>
      <c r="D36" s="1"/>
      <c r="E36" s="1"/>
      <c r="F36" s="1"/>
      <c r="G36" s="1"/>
    </row>
    <row r="37" spans="1:7" ht="15.75">
      <c r="A37" s="12" t="s">
        <v>8</v>
      </c>
      <c r="B37" s="11"/>
      <c r="C37" s="11"/>
      <c r="D37" s="11"/>
      <c r="E37" s="11"/>
      <c r="F37" s="11"/>
      <c r="G37" s="11"/>
    </row>
    <row r="38" spans="1:8" ht="51">
      <c r="A38" s="13" t="s">
        <v>21</v>
      </c>
      <c r="B38" s="14" t="s">
        <v>9</v>
      </c>
      <c r="C38" s="14" t="s">
        <v>10</v>
      </c>
      <c r="D38" s="14" t="s">
        <v>11</v>
      </c>
      <c r="E38" s="14" t="s">
        <v>12</v>
      </c>
      <c r="F38" s="14" t="s">
        <v>13</v>
      </c>
      <c r="G38" s="14" t="s">
        <v>154</v>
      </c>
      <c r="H38" s="3"/>
    </row>
    <row r="39" spans="1:8" ht="15.75">
      <c r="A39" s="15">
        <v>1</v>
      </c>
      <c r="B39" s="16" t="s">
        <v>14</v>
      </c>
      <c r="C39" s="17">
        <f>SUM(D39/2.42)</f>
        <v>206310.7438016529</v>
      </c>
      <c r="D39" s="18">
        <v>499272</v>
      </c>
      <c r="E39" s="19">
        <v>5741</v>
      </c>
      <c r="F39" s="19">
        <v>476777</v>
      </c>
      <c r="G39" s="19">
        <f>SUM(D39-E39-F39)</f>
        <v>16754</v>
      </c>
      <c r="H39" s="1"/>
    </row>
    <row r="40" spans="1:8" ht="15.75">
      <c r="A40" s="15">
        <v>2</v>
      </c>
      <c r="B40" s="16" t="s">
        <v>15</v>
      </c>
      <c r="C40" s="18">
        <f>D40/1235.57</f>
        <v>648.023988928187</v>
      </c>
      <c r="D40" s="19">
        <v>800679</v>
      </c>
      <c r="E40" s="19">
        <v>0</v>
      </c>
      <c r="F40" s="19">
        <v>744489</v>
      </c>
      <c r="G40" s="19">
        <f>D40-E40-F40</f>
        <v>56190</v>
      </c>
      <c r="H40" s="1"/>
    </row>
    <row r="41" spans="1:8" ht="16.5">
      <c r="A41" s="15">
        <v>3</v>
      </c>
      <c r="B41" s="16" t="s">
        <v>161</v>
      </c>
      <c r="C41" s="18">
        <f>D41/12.38</f>
        <v>7097.738287560581</v>
      </c>
      <c r="D41" s="19">
        <v>87870</v>
      </c>
      <c r="E41" s="19">
        <v>1485</v>
      </c>
      <c r="F41" s="19">
        <v>79496</v>
      </c>
      <c r="G41" s="19">
        <f>D41-E41-F41</f>
        <v>6889</v>
      </c>
      <c r="H41" s="1"/>
    </row>
    <row r="42" spans="1:8" ht="15.75">
      <c r="A42" s="15">
        <v>4</v>
      </c>
      <c r="B42" s="16" t="s">
        <v>16</v>
      </c>
      <c r="C42" s="18">
        <f>SUM(D42/1235.57)</f>
        <v>543.6470616800343</v>
      </c>
      <c r="D42" s="19">
        <v>671714</v>
      </c>
      <c r="E42" s="19">
        <v>8430.06</v>
      </c>
      <c r="F42" s="19">
        <v>584436</v>
      </c>
      <c r="G42" s="19">
        <v>69376</v>
      </c>
      <c r="H42" s="1"/>
    </row>
    <row r="43" spans="1:8" ht="16.5">
      <c r="A43" s="15">
        <v>5</v>
      </c>
      <c r="B43" s="16" t="s">
        <v>162</v>
      </c>
      <c r="C43" s="18">
        <f>F43/17.64</f>
        <v>15511.843537414965</v>
      </c>
      <c r="D43" s="20">
        <v>309088.6</v>
      </c>
      <c r="E43" s="19">
        <v>4805.89</v>
      </c>
      <c r="F43" s="21">
        <v>273628.92</v>
      </c>
      <c r="G43" s="19">
        <v>23819</v>
      </c>
      <c r="H43" s="4"/>
    </row>
    <row r="44" spans="1:8" ht="15.75">
      <c r="A44" s="15">
        <v>6</v>
      </c>
      <c r="B44" s="16" t="s">
        <v>17</v>
      </c>
      <c r="C44" s="18"/>
      <c r="D44" s="19" t="s">
        <v>18</v>
      </c>
      <c r="E44" s="19" t="s">
        <v>18</v>
      </c>
      <c r="F44" s="19" t="s">
        <v>18</v>
      </c>
      <c r="G44" s="22">
        <f>SUM(G39:G43)</f>
        <v>173028</v>
      </c>
      <c r="H44" s="1"/>
    </row>
    <row r="45" spans="1:7" ht="15.75">
      <c r="A45" s="11"/>
      <c r="B45" s="11"/>
      <c r="C45" s="11"/>
      <c r="D45" s="11"/>
      <c r="E45" s="11"/>
      <c r="F45" s="11"/>
      <c r="G45" s="11"/>
    </row>
    <row r="46" spans="1:7" s="1" customFormat="1" ht="15.75">
      <c r="A46" s="11"/>
      <c r="B46" s="11"/>
      <c r="C46" s="11"/>
      <c r="D46" s="11"/>
      <c r="E46" s="11"/>
      <c r="F46" s="11"/>
      <c r="G46" s="11"/>
    </row>
    <row r="47" spans="1:7" s="1" customFormat="1" ht="15.75">
      <c r="A47" s="12" t="s">
        <v>19</v>
      </c>
      <c r="B47" s="12"/>
      <c r="C47" s="12"/>
      <c r="D47" s="12"/>
      <c r="E47" s="12"/>
      <c r="F47" s="12"/>
      <c r="G47" s="11"/>
    </row>
    <row r="48" spans="1:7" s="6" customFormat="1" ht="90.75" customHeight="1">
      <c r="A48" s="13" t="s">
        <v>21</v>
      </c>
      <c r="B48" s="58" t="s">
        <v>22</v>
      </c>
      <c r="C48" s="59"/>
      <c r="D48" s="58" t="s">
        <v>23</v>
      </c>
      <c r="E48" s="59"/>
      <c r="F48" s="58" t="s">
        <v>24</v>
      </c>
      <c r="G48" s="59"/>
    </row>
    <row r="49" spans="1:7" s="6" customFormat="1" ht="31.5" customHeight="1">
      <c r="A49" s="15">
        <v>1</v>
      </c>
      <c r="B49" s="51" t="s">
        <v>25</v>
      </c>
      <c r="C49" s="51"/>
      <c r="D49" s="57" t="s">
        <v>26</v>
      </c>
      <c r="E49" s="57"/>
      <c r="F49" s="77">
        <v>38400</v>
      </c>
      <c r="G49" s="77"/>
    </row>
    <row r="50" spans="1:7" s="6" customFormat="1" ht="15.75">
      <c r="A50" s="15">
        <v>2</v>
      </c>
      <c r="B50" s="51" t="s">
        <v>27</v>
      </c>
      <c r="C50" s="51"/>
      <c r="D50" s="57" t="s">
        <v>26</v>
      </c>
      <c r="E50" s="57"/>
      <c r="F50" s="77">
        <v>38400</v>
      </c>
      <c r="G50" s="77"/>
    </row>
    <row r="51" spans="1:7" s="6" customFormat="1" ht="15.75">
      <c r="A51" s="15">
        <v>3</v>
      </c>
      <c r="B51" s="51" t="s">
        <v>28</v>
      </c>
      <c r="C51" s="51"/>
      <c r="D51" s="57" t="s">
        <v>29</v>
      </c>
      <c r="E51" s="57"/>
      <c r="F51" s="77">
        <v>3328</v>
      </c>
      <c r="G51" s="77"/>
    </row>
    <row r="52" spans="1:7" s="6" customFormat="1" ht="15.75">
      <c r="A52" s="15">
        <v>4</v>
      </c>
      <c r="B52" s="51" t="s">
        <v>30</v>
      </c>
      <c r="C52" s="51"/>
      <c r="D52" s="57" t="s">
        <v>31</v>
      </c>
      <c r="E52" s="57"/>
      <c r="F52" s="77">
        <v>11368</v>
      </c>
      <c r="G52" s="77"/>
    </row>
    <row r="53" spans="1:7" s="6" customFormat="1" ht="29.25" customHeight="1">
      <c r="A53" s="15">
        <v>5</v>
      </c>
      <c r="B53" s="51" t="s">
        <v>32</v>
      </c>
      <c r="C53" s="51"/>
      <c r="D53" s="57" t="s">
        <v>29</v>
      </c>
      <c r="E53" s="57"/>
      <c r="F53" s="77">
        <f>0.253*12*C6</f>
        <v>17790.0492</v>
      </c>
      <c r="G53" s="77"/>
    </row>
    <row r="54" spans="1:7" s="6" customFormat="1" ht="44.25" customHeight="1">
      <c r="A54" s="15">
        <v>6</v>
      </c>
      <c r="B54" s="51" t="s">
        <v>33</v>
      </c>
      <c r="C54" s="51"/>
      <c r="D54" s="57" t="s">
        <v>34</v>
      </c>
      <c r="E54" s="57"/>
      <c r="F54" s="77">
        <f>0.91*6*C6</f>
        <v>31993.962</v>
      </c>
      <c r="G54" s="77"/>
    </row>
    <row r="55" spans="1:7" s="6" customFormat="1" ht="15.75">
      <c r="A55" s="15">
        <v>7</v>
      </c>
      <c r="B55" s="51" t="s">
        <v>35</v>
      </c>
      <c r="C55" s="51"/>
      <c r="D55" s="57" t="s">
        <v>36</v>
      </c>
      <c r="E55" s="57"/>
      <c r="F55" s="77">
        <v>195538.2</v>
      </c>
      <c r="G55" s="77"/>
    </row>
    <row r="56" spans="1:9" s="6" customFormat="1" ht="15.75">
      <c r="A56" s="15">
        <v>8</v>
      </c>
      <c r="B56" s="51" t="s">
        <v>37</v>
      </c>
      <c r="C56" s="51"/>
      <c r="D56" s="57" t="s">
        <v>142</v>
      </c>
      <c r="E56" s="57"/>
      <c r="F56" s="77">
        <f>2.1*7*C6+2.95*5*C6</f>
        <v>172568.16499999998</v>
      </c>
      <c r="G56" s="77"/>
      <c r="H56" s="10"/>
      <c r="I56" s="10"/>
    </row>
    <row r="57" spans="1:9" s="6" customFormat="1" ht="15.75">
      <c r="A57" s="15">
        <v>9</v>
      </c>
      <c r="B57" s="45" t="s">
        <v>106</v>
      </c>
      <c r="C57" s="52"/>
      <c r="D57" s="53" t="s">
        <v>105</v>
      </c>
      <c r="E57" s="54"/>
      <c r="F57" s="77">
        <f>0.74*D7*12+2225</f>
        <v>54259.136</v>
      </c>
      <c r="G57" s="77"/>
      <c r="H57" s="44"/>
      <c r="I57" s="44"/>
    </row>
    <row r="58" spans="1:9" s="6" customFormat="1" ht="30" customHeight="1">
      <c r="A58" s="15">
        <v>10</v>
      </c>
      <c r="B58" s="51" t="s">
        <v>145</v>
      </c>
      <c r="C58" s="51"/>
      <c r="D58" s="57" t="s">
        <v>38</v>
      </c>
      <c r="E58" s="57"/>
      <c r="F58" s="77">
        <f>0.23*12*C6</f>
        <v>16172.772</v>
      </c>
      <c r="G58" s="77"/>
      <c r="H58" s="10"/>
      <c r="I58" s="10"/>
    </row>
    <row r="59" spans="1:9" s="6" customFormat="1" ht="16.5" customHeight="1">
      <c r="A59" s="23">
        <v>11</v>
      </c>
      <c r="B59" s="79" t="s">
        <v>143</v>
      </c>
      <c r="C59" s="80"/>
      <c r="D59" s="85" t="s">
        <v>105</v>
      </c>
      <c r="E59" s="86"/>
      <c r="F59" s="87">
        <f>SUM(F99*0.055)</f>
        <v>65819.22270000001</v>
      </c>
      <c r="G59" s="87"/>
      <c r="H59" s="5"/>
      <c r="I59" s="10"/>
    </row>
    <row r="60" spans="1:7" s="6" customFormat="1" ht="30.75" customHeight="1">
      <c r="A60" s="23">
        <v>12</v>
      </c>
      <c r="B60" s="38" t="s">
        <v>128</v>
      </c>
      <c r="C60" s="88"/>
      <c r="D60" s="85" t="s">
        <v>141</v>
      </c>
      <c r="E60" s="86"/>
      <c r="F60" s="93">
        <v>2500</v>
      </c>
      <c r="G60" s="94"/>
    </row>
    <row r="61" spans="1:7" s="6" customFormat="1" ht="30" customHeight="1">
      <c r="A61" s="15">
        <v>13</v>
      </c>
      <c r="B61" s="81" t="s">
        <v>144</v>
      </c>
      <c r="C61" s="82"/>
      <c r="D61" s="83" t="s">
        <v>105</v>
      </c>
      <c r="E61" s="84"/>
      <c r="F61" s="85">
        <v>2791</v>
      </c>
      <c r="G61" s="86"/>
    </row>
    <row r="62" spans="1:7" s="6" customFormat="1" ht="36" customHeight="1">
      <c r="A62" s="15"/>
      <c r="B62" s="89" t="s">
        <v>39</v>
      </c>
      <c r="C62" s="89"/>
      <c r="D62" s="91"/>
      <c r="E62" s="91"/>
      <c r="F62" s="92">
        <f>SUM(F49:G61)</f>
        <v>650928.5069</v>
      </c>
      <c r="G62" s="92"/>
    </row>
    <row r="63" spans="1:7" s="6" customFormat="1" ht="9" customHeight="1">
      <c r="A63" s="24"/>
      <c r="B63" s="25"/>
      <c r="C63" s="25"/>
      <c r="D63" s="26"/>
      <c r="E63" s="26"/>
      <c r="F63" s="27"/>
      <c r="G63" s="27"/>
    </row>
    <row r="64" spans="1:7" s="1" customFormat="1" ht="15.75">
      <c r="A64" s="24"/>
      <c r="B64" s="25"/>
      <c r="C64" s="25"/>
      <c r="D64" s="26"/>
      <c r="E64" s="26"/>
      <c r="F64" s="27"/>
      <c r="G64" s="27"/>
    </row>
    <row r="65" spans="1:7" s="6" customFormat="1" ht="52.5" customHeight="1">
      <c r="A65" s="12" t="s">
        <v>74</v>
      </c>
      <c r="B65" s="12"/>
      <c r="C65" s="12"/>
      <c r="D65" s="12"/>
      <c r="E65" s="12"/>
      <c r="F65" s="12"/>
      <c r="G65" s="11"/>
    </row>
    <row r="66" spans="1:8" s="6" customFormat="1" ht="48" customHeight="1">
      <c r="A66" s="13" t="s">
        <v>21</v>
      </c>
      <c r="B66" s="58" t="s">
        <v>40</v>
      </c>
      <c r="C66" s="59"/>
      <c r="D66" s="58" t="s">
        <v>41</v>
      </c>
      <c r="E66" s="59"/>
      <c r="F66" s="58" t="s">
        <v>42</v>
      </c>
      <c r="G66" s="59"/>
      <c r="H66" s="1"/>
    </row>
    <row r="67" spans="1:7" s="6" customFormat="1" ht="47.25" customHeight="1">
      <c r="A67" s="15">
        <v>1</v>
      </c>
      <c r="B67" s="50" t="s">
        <v>150</v>
      </c>
      <c r="C67" s="51"/>
      <c r="D67" s="57" t="s">
        <v>43</v>
      </c>
      <c r="E67" s="57"/>
      <c r="F67" s="55">
        <v>23670</v>
      </c>
      <c r="G67" s="56"/>
    </row>
    <row r="68" spans="1:7" s="6" customFormat="1" ht="27.75" customHeight="1">
      <c r="A68" s="15">
        <v>2</v>
      </c>
      <c r="B68" s="45" t="s">
        <v>151</v>
      </c>
      <c r="C68" s="46"/>
      <c r="D68" s="57" t="s">
        <v>43</v>
      </c>
      <c r="E68" s="57"/>
      <c r="F68" s="55">
        <v>14290</v>
      </c>
      <c r="G68" s="56"/>
    </row>
    <row r="69" spans="1:7" s="6" customFormat="1" ht="31.5" customHeight="1">
      <c r="A69" s="15">
        <v>3</v>
      </c>
      <c r="B69" s="45" t="s">
        <v>149</v>
      </c>
      <c r="C69" s="46"/>
      <c r="D69" s="57" t="s">
        <v>43</v>
      </c>
      <c r="E69" s="57"/>
      <c r="F69" s="55">
        <v>6230</v>
      </c>
      <c r="G69" s="56"/>
    </row>
    <row r="70" spans="1:7" s="6" customFormat="1" ht="24.75" customHeight="1">
      <c r="A70" s="15">
        <v>4</v>
      </c>
      <c r="B70" s="45" t="s">
        <v>122</v>
      </c>
      <c r="C70" s="46"/>
      <c r="D70" s="53" t="s">
        <v>133</v>
      </c>
      <c r="E70" s="54"/>
      <c r="F70" s="55">
        <v>8930</v>
      </c>
      <c r="G70" s="56"/>
    </row>
    <row r="71" spans="1:7" s="6" customFormat="1" ht="28.5" customHeight="1">
      <c r="A71" s="15">
        <v>5</v>
      </c>
      <c r="B71" s="45" t="s">
        <v>138</v>
      </c>
      <c r="C71" s="52"/>
      <c r="D71" s="53" t="s">
        <v>49</v>
      </c>
      <c r="E71" s="54"/>
      <c r="F71" s="55">
        <v>28370</v>
      </c>
      <c r="G71" s="56"/>
    </row>
    <row r="72" spans="1:7" s="6" customFormat="1" ht="33.75" customHeight="1">
      <c r="A72" s="15">
        <v>6</v>
      </c>
      <c r="B72" s="45" t="s">
        <v>121</v>
      </c>
      <c r="C72" s="52"/>
      <c r="D72" s="57" t="s">
        <v>47</v>
      </c>
      <c r="E72" s="57"/>
      <c r="F72" s="55">
        <v>31774</v>
      </c>
      <c r="G72" s="56"/>
    </row>
    <row r="73" spans="1:7" s="6" customFormat="1" ht="30.75" customHeight="1">
      <c r="A73" s="15">
        <v>7</v>
      </c>
      <c r="B73" s="45" t="s">
        <v>119</v>
      </c>
      <c r="C73" s="46"/>
      <c r="D73" s="53" t="s">
        <v>120</v>
      </c>
      <c r="E73" s="54"/>
      <c r="F73" s="55">
        <v>2420</v>
      </c>
      <c r="G73" s="56"/>
    </row>
    <row r="74" spans="1:7" s="6" customFormat="1" ht="33" customHeight="1">
      <c r="A74" s="15">
        <v>8</v>
      </c>
      <c r="B74" s="45" t="s">
        <v>152</v>
      </c>
      <c r="C74" s="46"/>
      <c r="D74" s="57" t="s">
        <v>44</v>
      </c>
      <c r="E74" s="57"/>
      <c r="F74" s="55">
        <v>28230</v>
      </c>
      <c r="G74" s="56"/>
    </row>
    <row r="75" spans="1:7" s="6" customFormat="1" ht="25.5" customHeight="1">
      <c r="A75" s="15">
        <v>9</v>
      </c>
      <c r="B75" s="45" t="s">
        <v>127</v>
      </c>
      <c r="C75" s="46"/>
      <c r="D75" s="53" t="s">
        <v>44</v>
      </c>
      <c r="E75" s="54"/>
      <c r="F75" s="55">
        <v>21340</v>
      </c>
      <c r="G75" s="56"/>
    </row>
    <row r="76" spans="1:7" s="6" customFormat="1" ht="21.75" customHeight="1">
      <c r="A76" s="15">
        <v>10</v>
      </c>
      <c r="B76" s="45" t="s">
        <v>137</v>
      </c>
      <c r="C76" s="52"/>
      <c r="D76" s="53" t="s">
        <v>111</v>
      </c>
      <c r="E76" s="54"/>
      <c r="F76" s="55">
        <v>1944</v>
      </c>
      <c r="G76" s="56"/>
    </row>
    <row r="77" spans="1:7" s="6" customFormat="1" ht="35.25" customHeight="1">
      <c r="A77" s="15">
        <v>11</v>
      </c>
      <c r="B77" s="45" t="s">
        <v>135</v>
      </c>
      <c r="C77" s="46"/>
      <c r="D77" s="53" t="s">
        <v>146</v>
      </c>
      <c r="E77" s="54"/>
      <c r="F77" s="55">
        <v>2100</v>
      </c>
      <c r="G77" s="56"/>
    </row>
    <row r="78" spans="1:7" s="6" customFormat="1" ht="36" customHeight="1">
      <c r="A78" s="15">
        <v>12</v>
      </c>
      <c r="B78" s="45" t="s">
        <v>131</v>
      </c>
      <c r="C78" s="46"/>
      <c r="D78" s="53" t="s">
        <v>139</v>
      </c>
      <c r="E78" s="54"/>
      <c r="F78" s="55">
        <v>6320</v>
      </c>
      <c r="G78" s="56"/>
    </row>
    <row r="79" spans="1:7" s="6" customFormat="1" ht="32.25" customHeight="1">
      <c r="A79" s="15">
        <v>13</v>
      </c>
      <c r="B79" s="51" t="s">
        <v>112</v>
      </c>
      <c r="C79" s="51"/>
      <c r="D79" s="57" t="s">
        <v>111</v>
      </c>
      <c r="E79" s="57"/>
      <c r="F79" s="55">
        <v>10717</v>
      </c>
      <c r="G79" s="56"/>
    </row>
    <row r="80" spans="1:7" s="6" customFormat="1" ht="36.75" customHeight="1">
      <c r="A80" s="15">
        <v>14</v>
      </c>
      <c r="B80" s="45" t="s">
        <v>148</v>
      </c>
      <c r="C80" s="52"/>
      <c r="D80" s="53" t="s">
        <v>111</v>
      </c>
      <c r="E80" s="54"/>
      <c r="F80" s="55">
        <v>6200</v>
      </c>
      <c r="G80" s="56"/>
    </row>
    <row r="81" spans="1:7" s="6" customFormat="1" ht="30.75" customHeight="1">
      <c r="A81" s="15">
        <v>15</v>
      </c>
      <c r="B81" s="50" t="s">
        <v>136</v>
      </c>
      <c r="C81" s="51"/>
      <c r="D81" s="57" t="s">
        <v>126</v>
      </c>
      <c r="E81" s="57"/>
      <c r="F81" s="55">
        <v>15607</v>
      </c>
      <c r="G81" s="56"/>
    </row>
    <row r="82" spans="1:7" s="6" customFormat="1" ht="34.5" customHeight="1">
      <c r="A82" s="15">
        <v>16</v>
      </c>
      <c r="B82" s="51" t="s">
        <v>113</v>
      </c>
      <c r="C82" s="51"/>
      <c r="D82" s="57" t="s">
        <v>47</v>
      </c>
      <c r="E82" s="57"/>
      <c r="F82" s="55">
        <v>9801</v>
      </c>
      <c r="G82" s="56"/>
    </row>
    <row r="83" spans="1:7" s="6" customFormat="1" ht="34.5" customHeight="1">
      <c r="A83" s="15">
        <v>17</v>
      </c>
      <c r="B83" s="50" t="s">
        <v>147</v>
      </c>
      <c r="C83" s="51"/>
      <c r="D83" s="57" t="s">
        <v>47</v>
      </c>
      <c r="E83" s="57"/>
      <c r="F83" s="55">
        <v>9360</v>
      </c>
      <c r="G83" s="56"/>
    </row>
    <row r="84" spans="1:7" s="6" customFormat="1" ht="20.25" customHeight="1">
      <c r="A84" s="15">
        <v>18</v>
      </c>
      <c r="B84" s="47" t="s">
        <v>114</v>
      </c>
      <c r="C84" s="47"/>
      <c r="D84" s="57" t="s">
        <v>130</v>
      </c>
      <c r="E84" s="57"/>
      <c r="F84" s="55">
        <v>4200</v>
      </c>
      <c r="G84" s="56"/>
    </row>
    <row r="85" spans="1:7" s="6" customFormat="1" ht="18.75" customHeight="1">
      <c r="A85" s="15">
        <v>19</v>
      </c>
      <c r="B85" s="45" t="s">
        <v>134</v>
      </c>
      <c r="C85" s="52"/>
      <c r="D85" s="53" t="s">
        <v>126</v>
      </c>
      <c r="E85" s="54"/>
      <c r="F85" s="55">
        <v>2546</v>
      </c>
      <c r="G85" s="56"/>
    </row>
    <row r="86" spans="1:7" ht="21" customHeight="1">
      <c r="A86" s="15">
        <v>20</v>
      </c>
      <c r="B86" s="48" t="s">
        <v>115</v>
      </c>
      <c r="C86" s="49"/>
      <c r="D86" s="53" t="s">
        <v>46</v>
      </c>
      <c r="E86" s="54"/>
      <c r="F86" s="55">
        <v>1800</v>
      </c>
      <c r="G86" s="56"/>
    </row>
    <row r="87" spans="1:8" ht="20.25" customHeight="1">
      <c r="A87" s="15">
        <v>21</v>
      </c>
      <c r="B87" s="45" t="s">
        <v>125</v>
      </c>
      <c r="C87" s="52"/>
      <c r="D87" s="53" t="s">
        <v>48</v>
      </c>
      <c r="E87" s="54"/>
      <c r="F87" s="55">
        <v>118400</v>
      </c>
      <c r="G87" s="56"/>
      <c r="H87" s="8"/>
    </row>
    <row r="88" spans="1:7" ht="27" customHeight="1">
      <c r="A88" s="15">
        <v>22</v>
      </c>
      <c r="B88" s="45" t="s">
        <v>129</v>
      </c>
      <c r="C88" s="52"/>
      <c r="D88" s="53" t="s">
        <v>111</v>
      </c>
      <c r="E88" s="54"/>
      <c r="F88" s="55">
        <v>410</v>
      </c>
      <c r="G88" s="56"/>
    </row>
    <row r="89" spans="1:7" ht="33.75" customHeight="1">
      <c r="A89" s="15">
        <v>23</v>
      </c>
      <c r="B89" s="45" t="s">
        <v>132</v>
      </c>
      <c r="C89" s="52"/>
      <c r="D89" s="57" t="s">
        <v>47</v>
      </c>
      <c r="E89" s="57"/>
      <c r="F89" s="55">
        <v>2200</v>
      </c>
      <c r="G89" s="56"/>
    </row>
    <row r="90" spans="1:7" ht="30.75" customHeight="1">
      <c r="A90" s="15">
        <v>24</v>
      </c>
      <c r="B90" s="45" t="s">
        <v>124</v>
      </c>
      <c r="C90" s="52"/>
      <c r="D90" s="53" t="s">
        <v>123</v>
      </c>
      <c r="E90" s="54"/>
      <c r="F90" s="55">
        <v>2500</v>
      </c>
      <c r="G90" s="56"/>
    </row>
    <row r="91" spans="1:7" ht="31.5" customHeight="1">
      <c r="A91" s="15">
        <v>25</v>
      </c>
      <c r="B91" s="45" t="s">
        <v>153</v>
      </c>
      <c r="C91" s="52"/>
      <c r="D91" s="53" t="s">
        <v>140</v>
      </c>
      <c r="E91" s="54"/>
      <c r="F91" s="55">
        <v>1600</v>
      </c>
      <c r="G91" s="56"/>
    </row>
    <row r="92" spans="1:7" ht="15">
      <c r="A92" s="15">
        <v>26</v>
      </c>
      <c r="B92" s="45" t="s">
        <v>160</v>
      </c>
      <c r="C92" s="52"/>
      <c r="D92" s="53" t="s">
        <v>126</v>
      </c>
      <c r="E92" s="54"/>
      <c r="F92" s="73">
        <v>18100</v>
      </c>
      <c r="G92" s="74"/>
    </row>
    <row r="93" spans="1:7" ht="15">
      <c r="A93" s="15"/>
      <c r="B93" s="75" t="s">
        <v>45</v>
      </c>
      <c r="C93" s="76"/>
      <c r="D93" s="53"/>
      <c r="E93" s="54"/>
      <c r="F93" s="71">
        <f>SUM(F67:F92)</f>
        <v>379059</v>
      </c>
      <c r="G93" s="72"/>
    </row>
    <row r="94" spans="1:7" ht="24.75" customHeight="1">
      <c r="A94" s="11"/>
      <c r="B94" s="11"/>
      <c r="C94" s="11"/>
      <c r="D94" s="11"/>
      <c r="E94" s="11"/>
      <c r="F94" s="11"/>
      <c r="G94" s="11"/>
    </row>
    <row r="95" spans="1:7" ht="12.75">
      <c r="A95" s="28"/>
      <c r="B95" s="28"/>
      <c r="C95" s="28"/>
      <c r="D95" s="28"/>
      <c r="E95" s="28"/>
      <c r="F95" s="28"/>
      <c r="G95" s="28"/>
    </row>
    <row r="96" spans="1:7" ht="12.75" customHeight="1">
      <c r="A96" s="12" t="s">
        <v>75</v>
      </c>
      <c r="B96" s="11"/>
      <c r="C96" s="11"/>
      <c r="D96" s="11"/>
      <c r="E96" s="11"/>
      <c r="F96" s="11"/>
      <c r="G96" s="11"/>
    </row>
    <row r="97" spans="1:8" ht="12.75">
      <c r="A97" s="70" t="s">
        <v>117</v>
      </c>
      <c r="B97" s="40"/>
      <c r="C97" s="40"/>
      <c r="D97" s="40"/>
      <c r="E97" s="40"/>
      <c r="F97" s="43">
        <f>D7*7*D34+D7*5*D35</f>
        <v>1144809.589</v>
      </c>
      <c r="G97" s="90" t="s">
        <v>20</v>
      </c>
      <c r="H97" s="36"/>
    </row>
    <row r="98" spans="1:8" ht="12.75">
      <c r="A98" s="41"/>
      <c r="B98" s="42"/>
      <c r="C98" s="42"/>
      <c r="D98" s="42"/>
      <c r="E98" s="42"/>
      <c r="F98" s="43"/>
      <c r="G98" s="90"/>
      <c r="H98" s="36"/>
    </row>
    <row r="99" spans="1:8" ht="25.5" customHeight="1">
      <c r="A99" s="39" t="s">
        <v>110</v>
      </c>
      <c r="B99" s="40"/>
      <c r="C99" s="40"/>
      <c r="D99" s="40"/>
      <c r="E99" s="40"/>
      <c r="F99" s="43">
        <v>1196713.1400000001</v>
      </c>
      <c r="G99" s="90" t="s">
        <v>20</v>
      </c>
      <c r="H99" s="37"/>
    </row>
    <row r="100" spans="1:8" ht="50.25" customHeight="1" hidden="1">
      <c r="A100" s="41"/>
      <c r="B100" s="42"/>
      <c r="C100" s="42"/>
      <c r="D100" s="42"/>
      <c r="E100" s="42"/>
      <c r="F100" s="43"/>
      <c r="G100" s="90"/>
      <c r="H100" s="37"/>
    </row>
    <row r="101" spans="1:8" ht="33" customHeight="1">
      <c r="A101" s="34" t="s">
        <v>157</v>
      </c>
      <c r="B101" s="34"/>
      <c r="C101" s="34"/>
      <c r="D101" s="34"/>
      <c r="E101" s="34"/>
      <c r="F101" s="30">
        <v>140156</v>
      </c>
      <c r="G101" s="29" t="s">
        <v>20</v>
      </c>
      <c r="H101" s="9"/>
    </row>
    <row r="102" spans="1:8" ht="23.25" customHeight="1">
      <c r="A102" s="34" t="s">
        <v>158</v>
      </c>
      <c r="B102" s="34"/>
      <c r="C102" s="34"/>
      <c r="D102" s="34"/>
      <c r="E102" s="34"/>
      <c r="F102" s="31">
        <f>F62+F93</f>
        <v>1029987.5069</v>
      </c>
      <c r="G102" s="29" t="s">
        <v>20</v>
      </c>
      <c r="H102" s="9"/>
    </row>
    <row r="103" spans="1:8" ht="35.25" customHeight="1">
      <c r="A103" s="34" t="s">
        <v>159</v>
      </c>
      <c r="B103" s="34"/>
      <c r="C103" s="34"/>
      <c r="D103" s="34"/>
      <c r="E103" s="34"/>
      <c r="F103" s="31">
        <f>SUM(F101:F102)</f>
        <v>1170143.5069</v>
      </c>
      <c r="G103" s="29" t="s">
        <v>20</v>
      </c>
      <c r="H103" s="9"/>
    </row>
    <row r="104" spans="1:8" ht="33.75" customHeight="1">
      <c r="A104" s="38" t="s">
        <v>163</v>
      </c>
      <c r="B104" s="34"/>
      <c r="C104" s="34"/>
      <c r="D104" s="34"/>
      <c r="E104" s="34"/>
      <c r="F104" s="31">
        <f>F103-F99</f>
        <v>-26569.63310000021</v>
      </c>
      <c r="G104" s="29" t="s">
        <v>20</v>
      </c>
      <c r="H104" s="9"/>
    </row>
    <row r="105" spans="1:7" ht="21.75" customHeight="1">
      <c r="A105" s="34" t="s">
        <v>118</v>
      </c>
      <c r="B105" s="34"/>
      <c r="C105" s="34"/>
      <c r="D105" s="34"/>
      <c r="E105" s="34"/>
      <c r="F105" s="32"/>
      <c r="G105" s="29" t="s">
        <v>20</v>
      </c>
    </row>
    <row r="106" spans="1:7" ht="28.5" customHeight="1">
      <c r="A106" s="35"/>
      <c r="B106" s="35"/>
      <c r="C106" s="35"/>
      <c r="D106" s="35"/>
      <c r="E106" s="35"/>
      <c r="F106" s="11"/>
      <c r="G106" s="11"/>
    </row>
    <row r="107" spans="1:7" ht="43.5" customHeight="1">
      <c r="A107" s="12" t="s">
        <v>104</v>
      </c>
      <c r="B107" s="11"/>
      <c r="C107" s="11"/>
      <c r="D107" s="11"/>
      <c r="E107" s="11"/>
      <c r="F107" s="11"/>
      <c r="G107" s="11"/>
    </row>
    <row r="108" spans="1:7" ht="56.25" customHeight="1">
      <c r="A108" s="11"/>
      <c r="B108" s="11"/>
      <c r="C108" s="11"/>
      <c r="D108" s="11"/>
      <c r="E108" s="11"/>
      <c r="F108" s="11"/>
      <c r="G108" s="11"/>
    </row>
    <row r="109" spans="1:7" ht="70.5" customHeight="1">
      <c r="A109" s="14" t="s">
        <v>76</v>
      </c>
      <c r="B109" s="66" t="s">
        <v>77</v>
      </c>
      <c r="C109" s="67"/>
      <c r="D109" s="14" t="s">
        <v>78</v>
      </c>
      <c r="E109" s="66" t="s">
        <v>79</v>
      </c>
      <c r="F109" s="67"/>
      <c r="G109" s="14" t="s">
        <v>80</v>
      </c>
    </row>
    <row r="110" spans="1:7" ht="39.75" customHeight="1">
      <c r="A110" s="62" t="s">
        <v>81</v>
      </c>
      <c r="B110" s="60" t="s">
        <v>82</v>
      </c>
      <c r="C110" s="61"/>
      <c r="D110" s="33">
        <v>15</v>
      </c>
      <c r="E110" s="60" t="s">
        <v>83</v>
      </c>
      <c r="F110" s="61"/>
      <c r="G110" s="33">
        <v>15</v>
      </c>
    </row>
    <row r="111" spans="1:7" ht="33.75" customHeight="1">
      <c r="A111" s="63"/>
      <c r="B111" s="60" t="s">
        <v>84</v>
      </c>
      <c r="C111" s="61"/>
      <c r="D111" s="33">
        <v>3</v>
      </c>
      <c r="E111" s="60" t="s">
        <v>83</v>
      </c>
      <c r="F111" s="61"/>
      <c r="G111" s="33">
        <v>3</v>
      </c>
    </row>
    <row r="112" spans="1:7" ht="27" customHeight="1">
      <c r="A112" s="64"/>
      <c r="B112" s="60" t="s">
        <v>85</v>
      </c>
      <c r="C112" s="61"/>
      <c r="D112" s="33">
        <v>15</v>
      </c>
      <c r="E112" s="60" t="s">
        <v>83</v>
      </c>
      <c r="F112" s="61"/>
      <c r="G112" s="33">
        <v>15</v>
      </c>
    </row>
    <row r="113" spans="1:7" ht="30.75" customHeight="1">
      <c r="A113" s="33" t="s">
        <v>86</v>
      </c>
      <c r="B113" s="60" t="s">
        <v>87</v>
      </c>
      <c r="C113" s="61"/>
      <c r="D113" s="33">
        <v>3</v>
      </c>
      <c r="E113" s="60" t="s">
        <v>88</v>
      </c>
      <c r="F113" s="61"/>
      <c r="G113" s="33">
        <v>3</v>
      </c>
    </row>
    <row r="114" spans="1:7" ht="31.5" customHeight="1">
      <c r="A114" s="62" t="s">
        <v>89</v>
      </c>
      <c r="B114" s="60" t="s">
        <v>90</v>
      </c>
      <c r="C114" s="61"/>
      <c r="D114" s="33">
        <v>17</v>
      </c>
      <c r="E114" s="60" t="s">
        <v>91</v>
      </c>
      <c r="F114" s="61"/>
      <c r="G114" s="33">
        <v>17</v>
      </c>
    </row>
    <row r="115" spans="1:7" ht="72" customHeight="1">
      <c r="A115" s="63"/>
      <c r="B115" s="60" t="s">
        <v>92</v>
      </c>
      <c r="C115" s="61"/>
      <c r="D115" s="33">
        <v>3</v>
      </c>
      <c r="E115" s="60" t="s">
        <v>93</v>
      </c>
      <c r="F115" s="61"/>
      <c r="G115" s="33">
        <v>3</v>
      </c>
    </row>
    <row r="116" spans="1:7" ht="30" customHeight="1">
      <c r="A116" s="63"/>
      <c r="B116" s="60" t="s">
        <v>94</v>
      </c>
      <c r="C116" s="61"/>
      <c r="D116" s="33">
        <v>15</v>
      </c>
      <c r="E116" s="60" t="s">
        <v>95</v>
      </c>
      <c r="F116" s="61"/>
      <c r="G116" s="33">
        <v>15</v>
      </c>
    </row>
    <row r="117" spans="1:7" ht="55.5" customHeight="1">
      <c r="A117" s="63"/>
      <c r="B117" s="60" t="s">
        <v>96</v>
      </c>
      <c r="C117" s="61"/>
      <c r="D117" s="33">
        <v>7</v>
      </c>
      <c r="E117" s="60" t="s">
        <v>97</v>
      </c>
      <c r="F117" s="61"/>
      <c r="G117" s="33">
        <v>7</v>
      </c>
    </row>
    <row r="118" spans="1:7" ht="31.5" customHeight="1">
      <c r="A118" s="63"/>
      <c r="B118" s="60" t="s">
        <v>98</v>
      </c>
      <c r="C118" s="61"/>
      <c r="D118" s="33">
        <v>1</v>
      </c>
      <c r="E118" s="60" t="s">
        <v>99</v>
      </c>
      <c r="F118" s="61"/>
      <c r="G118" s="33">
        <v>1</v>
      </c>
    </row>
    <row r="119" spans="1:7" ht="37.5" customHeight="1">
      <c r="A119" s="63"/>
      <c r="B119" s="60" t="s">
        <v>100</v>
      </c>
      <c r="C119" s="61"/>
      <c r="D119" s="33">
        <v>7</v>
      </c>
      <c r="E119" s="60" t="s">
        <v>101</v>
      </c>
      <c r="F119" s="61"/>
      <c r="G119" s="33">
        <v>7</v>
      </c>
    </row>
    <row r="120" spans="1:7" ht="28.5" customHeight="1">
      <c r="A120" s="63"/>
      <c r="B120" s="60" t="s">
        <v>102</v>
      </c>
      <c r="C120" s="61"/>
      <c r="D120" s="33">
        <v>2</v>
      </c>
      <c r="E120" s="60" t="s">
        <v>91</v>
      </c>
      <c r="F120" s="61"/>
      <c r="G120" s="33">
        <v>2</v>
      </c>
    </row>
    <row r="121" spans="1:7" ht="19.5" customHeight="1">
      <c r="A121" s="64"/>
      <c r="B121" s="60" t="s">
        <v>103</v>
      </c>
      <c r="C121" s="61"/>
      <c r="D121" s="33">
        <v>5</v>
      </c>
      <c r="E121" s="60"/>
      <c r="F121" s="61"/>
      <c r="G121" s="33">
        <v>5</v>
      </c>
    </row>
  </sheetData>
  <sheetProtection/>
  <mergeCells count="195">
    <mergeCell ref="F60:G60"/>
    <mergeCell ref="B88:C88"/>
    <mergeCell ref="F88:G88"/>
    <mergeCell ref="D88:E88"/>
    <mergeCell ref="B80:C80"/>
    <mergeCell ref="D80:E80"/>
    <mergeCell ref="F80:G80"/>
    <mergeCell ref="D85:E85"/>
    <mergeCell ref="F85:G85"/>
    <mergeCell ref="B76:C76"/>
    <mergeCell ref="B62:C62"/>
    <mergeCell ref="G97:G98"/>
    <mergeCell ref="G99:G100"/>
    <mergeCell ref="D62:E62"/>
    <mergeCell ref="F62:G62"/>
    <mergeCell ref="F78:G78"/>
    <mergeCell ref="D89:E89"/>
    <mergeCell ref="D79:E79"/>
    <mergeCell ref="F79:G79"/>
    <mergeCell ref="B90:C90"/>
    <mergeCell ref="B59:C59"/>
    <mergeCell ref="B61:C61"/>
    <mergeCell ref="D58:E58"/>
    <mergeCell ref="F58:G58"/>
    <mergeCell ref="D61:E61"/>
    <mergeCell ref="F61:G61"/>
    <mergeCell ref="D59:E59"/>
    <mergeCell ref="F59:G59"/>
    <mergeCell ref="B60:C60"/>
    <mergeCell ref="D60:E60"/>
    <mergeCell ref="B56:C56"/>
    <mergeCell ref="B58:C58"/>
    <mergeCell ref="B54:C54"/>
    <mergeCell ref="B52:C52"/>
    <mergeCell ref="B57:C57"/>
    <mergeCell ref="D57:E57"/>
    <mergeCell ref="D52:E52"/>
    <mergeCell ref="D56:E56"/>
    <mergeCell ref="A1:G1"/>
    <mergeCell ref="A2:G2"/>
    <mergeCell ref="A3:G3"/>
    <mergeCell ref="A4:G4"/>
    <mergeCell ref="B48:C48"/>
    <mergeCell ref="B55:C55"/>
    <mergeCell ref="B53:C53"/>
    <mergeCell ref="B49:C49"/>
    <mergeCell ref="B51:C51"/>
    <mergeCell ref="B50:C50"/>
    <mergeCell ref="F52:G52"/>
    <mergeCell ref="F49:G49"/>
    <mergeCell ref="D50:E50"/>
    <mergeCell ref="F50:G50"/>
    <mergeCell ref="D51:E51"/>
    <mergeCell ref="F51:G51"/>
    <mergeCell ref="D48:E48"/>
    <mergeCell ref="F48:G48"/>
    <mergeCell ref="D49:E49"/>
    <mergeCell ref="D84:E84"/>
    <mergeCell ref="D53:E53"/>
    <mergeCell ref="F53:G53"/>
    <mergeCell ref="D54:E54"/>
    <mergeCell ref="F54:G54"/>
    <mergeCell ref="D55:E55"/>
    <mergeCell ref="F55:G55"/>
    <mergeCell ref="F56:G56"/>
    <mergeCell ref="F57:G57"/>
    <mergeCell ref="D87:E87"/>
    <mergeCell ref="F87:G87"/>
    <mergeCell ref="F90:G90"/>
    <mergeCell ref="D78:E78"/>
    <mergeCell ref="D81:E81"/>
    <mergeCell ref="F84:G84"/>
    <mergeCell ref="F86:G86"/>
    <mergeCell ref="D86:E86"/>
    <mergeCell ref="D90:E90"/>
    <mergeCell ref="B87:C87"/>
    <mergeCell ref="D91:E91"/>
    <mergeCell ref="F91:G91"/>
    <mergeCell ref="B89:C89"/>
    <mergeCell ref="F89:G89"/>
    <mergeCell ref="A97:E98"/>
    <mergeCell ref="F97:F98"/>
    <mergeCell ref="F93:G93"/>
    <mergeCell ref="B91:C91"/>
    <mergeCell ref="B92:C92"/>
    <mergeCell ref="D92:E92"/>
    <mergeCell ref="F92:G92"/>
    <mergeCell ref="B93:C93"/>
    <mergeCell ref="D93:E93"/>
    <mergeCell ref="A21:D21"/>
    <mergeCell ref="E21:F21"/>
    <mergeCell ref="A22:D22"/>
    <mergeCell ref="E22:F22"/>
    <mergeCell ref="A19:D19"/>
    <mergeCell ref="E19:F19"/>
    <mergeCell ref="A20:D20"/>
    <mergeCell ref="E20:F20"/>
    <mergeCell ref="C27:D27"/>
    <mergeCell ref="E27:F27"/>
    <mergeCell ref="C28:D28"/>
    <mergeCell ref="E28:F28"/>
    <mergeCell ref="A23:D23"/>
    <mergeCell ref="E23:F23"/>
    <mergeCell ref="A26:B26"/>
    <mergeCell ref="C26:D26"/>
    <mergeCell ref="E26:F26"/>
    <mergeCell ref="C29:D29"/>
    <mergeCell ref="E29:F29"/>
    <mergeCell ref="B109:C109"/>
    <mergeCell ref="E109:F109"/>
    <mergeCell ref="D82:E82"/>
    <mergeCell ref="F82:G82"/>
    <mergeCell ref="B83:C83"/>
    <mergeCell ref="D83:E83"/>
    <mergeCell ref="F83:G83"/>
    <mergeCell ref="F81:G81"/>
    <mergeCell ref="A110:A112"/>
    <mergeCell ref="B110:C110"/>
    <mergeCell ref="E110:F110"/>
    <mergeCell ref="B111:C111"/>
    <mergeCell ref="E111:F111"/>
    <mergeCell ref="B112:C112"/>
    <mergeCell ref="E112:F112"/>
    <mergeCell ref="B113:C113"/>
    <mergeCell ref="E113:F113"/>
    <mergeCell ref="A114:A121"/>
    <mergeCell ref="B114:C114"/>
    <mergeCell ref="E114:F114"/>
    <mergeCell ref="B115:C115"/>
    <mergeCell ref="E115:F115"/>
    <mergeCell ref="B116:C116"/>
    <mergeCell ref="E116:F116"/>
    <mergeCell ref="B117:C117"/>
    <mergeCell ref="B120:C120"/>
    <mergeCell ref="E120:F120"/>
    <mergeCell ref="B121:C121"/>
    <mergeCell ref="E121:F121"/>
    <mergeCell ref="E117:F117"/>
    <mergeCell ref="B118:C118"/>
    <mergeCell ref="E118:F118"/>
    <mergeCell ref="B119:C119"/>
    <mergeCell ref="E119:F119"/>
    <mergeCell ref="B66:C66"/>
    <mergeCell ref="D66:E66"/>
    <mergeCell ref="F66:G66"/>
    <mergeCell ref="B67:C67"/>
    <mergeCell ref="D67:E67"/>
    <mergeCell ref="F67:G67"/>
    <mergeCell ref="D68:E68"/>
    <mergeCell ref="F68:G68"/>
    <mergeCell ref="B69:C69"/>
    <mergeCell ref="D69:E69"/>
    <mergeCell ref="F69:G69"/>
    <mergeCell ref="B68:C68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B73:C73"/>
    <mergeCell ref="D73:E73"/>
    <mergeCell ref="F73:G73"/>
    <mergeCell ref="B74:C74"/>
    <mergeCell ref="D74:E74"/>
    <mergeCell ref="F74:G74"/>
    <mergeCell ref="F75:G75"/>
    <mergeCell ref="B77:C77"/>
    <mergeCell ref="D77:E77"/>
    <mergeCell ref="F77:G77"/>
    <mergeCell ref="D76:E76"/>
    <mergeCell ref="F76:G76"/>
    <mergeCell ref="H57:I57"/>
    <mergeCell ref="B78:C78"/>
    <mergeCell ref="B84:C84"/>
    <mergeCell ref="B86:C86"/>
    <mergeCell ref="B81:C81"/>
    <mergeCell ref="B82:C82"/>
    <mergeCell ref="B79:C79"/>
    <mergeCell ref="B85:C85"/>
    <mergeCell ref="B75:C75"/>
    <mergeCell ref="D75:E75"/>
    <mergeCell ref="A105:E105"/>
    <mergeCell ref="A106:E106"/>
    <mergeCell ref="A101:E101"/>
    <mergeCell ref="A102:E102"/>
    <mergeCell ref="A103:E103"/>
    <mergeCell ref="H97:H98"/>
    <mergeCell ref="H99:H100"/>
    <mergeCell ref="A104:E104"/>
    <mergeCell ref="A99:E100"/>
    <mergeCell ref="F99:F100"/>
  </mergeCells>
  <printOptions/>
  <pageMargins left="0.75" right="0.75" top="0.5" bottom="1.37" header="0.5" footer="0.73"/>
  <pageSetup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Павлович</cp:lastModifiedBy>
  <cp:lastPrinted>2014-04-02T08:03:33Z</cp:lastPrinted>
  <dcterms:created xsi:type="dcterms:W3CDTF">2013-03-01T05:02:35Z</dcterms:created>
  <dcterms:modified xsi:type="dcterms:W3CDTF">2015-03-26T12:10:07Z</dcterms:modified>
  <cp:category/>
  <cp:version/>
  <cp:contentType/>
  <cp:contentStatus/>
</cp:coreProperties>
</file>